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11640" activeTab="2"/>
  </bookViews>
  <sheets>
    <sheet name="Summary Sheet" sheetId="9" r:id="rId1"/>
    <sheet name="J-II SEER " sheetId="7" r:id="rId2"/>
    <sheet name="J-II SCOP " sheetId="6" r:id="rId3"/>
  </sheets>
  <definedNames>
    <definedName name="_xlnm.Print_Area" localSheetId="2">'J-II SCOP '!$A$1:$J$26</definedName>
  </definedNames>
  <calcPr calcId="145621"/>
</workbook>
</file>

<file path=xl/calcChain.xml><?xml version="1.0" encoding="utf-8"?>
<calcChain xmlns="http://schemas.openxmlformats.org/spreadsheetml/2006/main">
  <c r="F12" i="9" l="1"/>
  <c r="F14" i="9"/>
  <c r="F10" i="9"/>
  <c r="M12" i="7"/>
  <c r="O12" i="7"/>
  <c r="N12" i="7"/>
  <c r="N14" i="7"/>
  <c r="N10" i="7"/>
  <c r="G13" i="7"/>
  <c r="P14" i="6"/>
  <c r="P12" i="6"/>
  <c r="P10" i="6"/>
  <c r="F14" i="7"/>
  <c r="G15" i="7"/>
  <c r="G14" i="7"/>
  <c r="H14" i="7"/>
  <c r="I14" i="7"/>
  <c r="E15" i="6" l="1"/>
  <c r="E14" i="6"/>
  <c r="E13" i="6"/>
  <c r="E12" i="6"/>
  <c r="E11" i="6"/>
  <c r="E10" i="6"/>
  <c r="I13" i="6" l="1"/>
  <c r="H13" i="6"/>
  <c r="G13" i="6"/>
  <c r="F13" i="6"/>
  <c r="I12" i="6"/>
  <c r="H12" i="6"/>
  <c r="G12" i="6"/>
  <c r="F12" i="6"/>
  <c r="I15" i="6"/>
  <c r="H15" i="6"/>
  <c r="G15" i="6"/>
  <c r="F15" i="6"/>
  <c r="I14" i="6"/>
  <c r="H14" i="6"/>
  <c r="G14" i="6"/>
  <c r="F14" i="6"/>
  <c r="G11" i="6"/>
  <c r="H11" i="6"/>
  <c r="I11" i="6"/>
  <c r="F11" i="6"/>
  <c r="H10" i="6"/>
  <c r="I10" i="6"/>
  <c r="G10" i="6"/>
  <c r="F10" i="6"/>
  <c r="E15" i="7"/>
  <c r="E14" i="7"/>
  <c r="E13" i="7"/>
  <c r="E12" i="7"/>
  <c r="E11" i="7"/>
  <c r="E10" i="7"/>
  <c r="E16" i="7" l="1"/>
  <c r="E17" i="7"/>
  <c r="H15" i="7" l="1"/>
  <c r="F15" i="7"/>
  <c r="I13" i="7"/>
  <c r="H13" i="7"/>
  <c r="F13" i="7"/>
  <c r="I12" i="7"/>
  <c r="H12" i="7"/>
  <c r="G12" i="7"/>
  <c r="F12" i="7"/>
  <c r="H11" i="7"/>
  <c r="G11" i="7"/>
  <c r="F11" i="7"/>
  <c r="F10" i="7"/>
  <c r="P15" i="7"/>
  <c r="I15" i="7" s="1"/>
  <c r="P14" i="7"/>
  <c r="P13" i="7"/>
  <c r="P12" i="7"/>
  <c r="Q12" i="7" s="1"/>
  <c r="D12" i="9" s="1"/>
  <c r="P11" i="7"/>
  <c r="I11" i="7" s="1"/>
  <c r="P10" i="7"/>
  <c r="H10" i="7"/>
  <c r="G10" i="7"/>
  <c r="I10" i="7" l="1"/>
  <c r="I16" i="7" s="1"/>
  <c r="Q10" i="7"/>
  <c r="D10" i="9" s="1"/>
  <c r="Q14" i="7"/>
  <c r="D14" i="9" s="1"/>
  <c r="F16" i="7"/>
  <c r="H16" i="7"/>
  <c r="F17" i="7"/>
  <c r="I17" i="7"/>
  <c r="H17" i="7"/>
  <c r="G17" i="7"/>
  <c r="G16" i="7"/>
  <c r="G18" i="7" l="1"/>
  <c r="I18" i="7"/>
  <c r="H18" i="7" l="1"/>
  <c r="F18" i="7"/>
  <c r="E16" i="6"/>
  <c r="I17" i="6"/>
  <c r="F17" i="6"/>
  <c r="G16" i="6"/>
  <c r="E17" i="6"/>
  <c r="I16" i="6"/>
  <c r="H17" i="6"/>
  <c r="G17" i="6"/>
  <c r="H16" i="6"/>
  <c r="F16" i="6"/>
  <c r="J21" i="7" l="1"/>
  <c r="J19" i="7"/>
  <c r="J20" i="7"/>
  <c r="I18" i="6"/>
  <c r="F18" i="6"/>
  <c r="H18" i="6"/>
  <c r="G18" i="6"/>
  <c r="J21" i="6" l="1"/>
  <c r="J20" i="6"/>
  <c r="J19" i="6"/>
</calcChain>
</file>

<file path=xl/sharedStrings.xml><?xml version="1.0" encoding="utf-8"?>
<sst xmlns="http://schemas.openxmlformats.org/spreadsheetml/2006/main" count="86" uniqueCount="50">
  <si>
    <t>Model</t>
  </si>
  <si>
    <t>Description</t>
  </si>
  <si>
    <t>QTY</t>
  </si>
  <si>
    <t>25% @ 20℃</t>
  </si>
  <si>
    <t>50% @ 25℃</t>
  </si>
  <si>
    <t>75% @ 30℃</t>
  </si>
  <si>
    <t>100% @ 35℃</t>
  </si>
  <si>
    <t>Nom PI</t>
  </si>
  <si>
    <t>Total Project (VRF) Cooling Output</t>
  </si>
  <si>
    <t>Overall Energy Efficiency Ratio</t>
  </si>
  <si>
    <t>SEER</t>
  </si>
  <si>
    <t>Load Profile - Unknown</t>
  </si>
  <si>
    <t>Load Profile - General Office Type Accommodation</t>
  </si>
  <si>
    <t>Load Profile - User Defined</t>
  </si>
  <si>
    <t>SCOP</t>
  </si>
  <si>
    <t>100% @ -5℃</t>
  </si>
  <si>
    <t>75% @ 1℃</t>
  </si>
  <si>
    <t>50% @ 7℃</t>
  </si>
  <si>
    <t>25% @ 15℃</t>
  </si>
  <si>
    <t>Overall COP</t>
  </si>
  <si>
    <t>Total Compressor &amp; Outdoor Fan Power Consumption</t>
  </si>
  <si>
    <t>Cooling</t>
  </si>
  <si>
    <t>Heating</t>
  </si>
  <si>
    <t>Nom Htg kW</t>
  </si>
  <si>
    <t>Nom Clg kW</t>
  </si>
  <si>
    <t>SEER DATA</t>
  </si>
  <si>
    <t>SCOP DATA</t>
  </si>
  <si>
    <t>Nom HTG kW</t>
  </si>
  <si>
    <t>*SEER</t>
  </si>
  <si>
    <t>FUJITSU J-II VRF SYSTEMS</t>
  </si>
  <si>
    <t xml:space="preserve">AJYA40LALH                    </t>
  </si>
  <si>
    <t xml:space="preserve">AJYA45LALH                    </t>
  </si>
  <si>
    <t xml:space="preserve">AJYA54LALH                    </t>
  </si>
  <si>
    <t>4HP Heat Pump</t>
  </si>
  <si>
    <t>5HP Heat Pump</t>
  </si>
  <si>
    <t>6HP Heat Pump</t>
  </si>
  <si>
    <t>AJYA40LALH</t>
  </si>
  <si>
    <t xml:space="preserve">AJYA45LALH </t>
  </si>
  <si>
    <t>AJYA54LALH</t>
  </si>
  <si>
    <t>COP</t>
  </si>
  <si>
    <t>EER</t>
  </si>
  <si>
    <t xml:space="preserve">2-pipe J-II Heat Pump </t>
  </si>
  <si>
    <t>Data Input</t>
  </si>
  <si>
    <t xml:space="preserve">2-pipe J-II Mini VRF Heat Pump </t>
  </si>
  <si>
    <t>FUJITSU J-II VRF SYSTEM</t>
  </si>
  <si>
    <t>* SEER values based on a General Office Type Accommodation load profile as detailed in section 9 of the Non-Domestic Heating, Cooling and Ventilation Compliance Guide</t>
  </si>
  <si>
    <t>Enter required quantities to reveal individual or cumulative results</t>
  </si>
  <si>
    <t xml:space="preserve">Description </t>
  </si>
  <si>
    <t>SEER and SCOP values for FUJITSU J-II Heat Pump Systems Revised April 2015</t>
  </si>
  <si>
    <t>Revised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</si>
</sst>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2">
    <font>
      <sz val="11"/>
      <color theme="1"/>
      <name val="Calibri"/>
      <family val="2"/>
      <scheme val="minor"/>
    </font>
    <font>
      <b/>
      <sz val="28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6"/>
      <name val="Calibri"/>
      <family val="3"/>
      <charset val="128"/>
      <scheme val="minor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24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D03BB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5" fillId="6" borderId="23" xfId="0" applyFont="1" applyFill="1" applyBorder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68" xfId="0" applyFont="1" applyBorder="1" applyAlignment="1" applyProtection="1">
      <alignment horizontal="center"/>
      <protection hidden="1"/>
    </xf>
    <xf numFmtId="2" fontId="5" fillId="0" borderId="47" xfId="0" applyNumberFormat="1" applyFont="1" applyFill="1" applyBorder="1" applyAlignment="1" applyProtection="1">
      <alignment horizontal="center" vertical="center"/>
    </xf>
    <xf numFmtId="2" fontId="5" fillId="0" borderId="46" xfId="0" applyNumberFormat="1" applyFont="1" applyFill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/>
      <protection hidden="1"/>
    </xf>
    <xf numFmtId="2" fontId="5" fillId="0" borderId="63" xfId="0" applyNumberFormat="1" applyFont="1" applyFill="1" applyBorder="1" applyAlignment="1" applyProtection="1">
      <alignment horizontal="center" vertical="center"/>
    </xf>
    <xf numFmtId="2" fontId="6" fillId="4" borderId="54" xfId="0" applyNumberFormat="1" applyFont="1" applyFill="1" applyBorder="1" applyAlignment="1" applyProtection="1">
      <alignment horizontal="center"/>
      <protection hidden="1"/>
    </xf>
    <xf numFmtId="2" fontId="6" fillId="4" borderId="18" xfId="0" applyNumberFormat="1" applyFont="1" applyFill="1" applyBorder="1" applyAlignment="1" applyProtection="1">
      <alignment horizontal="center"/>
      <protection hidden="1"/>
    </xf>
    <xf numFmtId="2" fontId="6" fillId="5" borderId="64" xfId="0" applyNumberFormat="1" applyFont="1" applyFill="1" applyBorder="1" applyAlignment="1" applyProtection="1">
      <alignment horizontal="center"/>
      <protection hidden="1"/>
    </xf>
    <xf numFmtId="2" fontId="6" fillId="5" borderId="57" xfId="0" applyNumberFormat="1" applyFont="1" applyFill="1" applyBorder="1" applyAlignment="1" applyProtection="1">
      <alignment horizontal="center"/>
      <protection hidden="1"/>
    </xf>
    <xf numFmtId="2" fontId="6" fillId="5" borderId="4" xfId="0" applyNumberFormat="1" applyFont="1" applyFill="1" applyBorder="1" applyAlignment="1" applyProtection="1">
      <alignment horizontal="center"/>
      <protection hidden="1"/>
    </xf>
    <xf numFmtId="2" fontId="6" fillId="4" borderId="48" xfId="0" applyNumberFormat="1" applyFont="1" applyFill="1" applyBorder="1" applyAlignment="1" applyProtection="1">
      <alignment horizontal="center"/>
      <protection hidden="1"/>
    </xf>
    <xf numFmtId="2" fontId="6" fillId="4" borderId="3" xfId="0" applyNumberFormat="1" applyFont="1" applyFill="1" applyBorder="1" applyAlignment="1" applyProtection="1">
      <alignment horizontal="center"/>
      <protection hidden="1"/>
    </xf>
    <xf numFmtId="2" fontId="6" fillId="4" borderId="22" xfId="0" applyNumberFormat="1" applyFont="1" applyFill="1" applyBorder="1" applyAlignment="1" applyProtection="1">
      <alignment horizontal="center"/>
      <protection hidden="1"/>
    </xf>
    <xf numFmtId="2" fontId="6" fillId="5" borderId="62" xfId="0" applyNumberFormat="1" applyFont="1" applyFill="1" applyBorder="1" applyAlignment="1" applyProtection="1">
      <alignment horizontal="center"/>
      <protection hidden="1"/>
    </xf>
    <xf numFmtId="2" fontId="6" fillId="5" borderId="8" xfId="0" applyNumberFormat="1" applyFont="1" applyFill="1" applyBorder="1" applyAlignment="1" applyProtection="1">
      <alignment horizontal="center"/>
      <protection hidden="1"/>
    </xf>
    <xf numFmtId="2" fontId="6" fillId="3" borderId="54" xfId="0" applyNumberFormat="1" applyFont="1" applyFill="1" applyBorder="1" applyAlignment="1" applyProtection="1">
      <alignment horizontal="center"/>
      <protection hidden="1"/>
    </xf>
    <xf numFmtId="2" fontId="6" fillId="5" borderId="65" xfId="0" applyNumberFormat="1" applyFont="1" applyFill="1" applyBorder="1" applyAlignment="1" applyProtection="1">
      <alignment horizontal="center"/>
      <protection hidden="1"/>
    </xf>
    <xf numFmtId="2" fontId="6" fillId="5" borderId="11" xfId="0" applyNumberFormat="1" applyFont="1" applyFill="1" applyBorder="1" applyAlignment="1" applyProtection="1">
      <alignment horizontal="center"/>
      <protection hidden="1"/>
    </xf>
    <xf numFmtId="2" fontId="6" fillId="3" borderId="48" xfId="0" applyNumberFormat="1" applyFont="1" applyFill="1" applyBorder="1" applyAlignment="1" applyProtection="1">
      <alignment horizontal="center"/>
      <protection hidden="1"/>
    </xf>
    <xf numFmtId="2" fontId="6" fillId="4" borderId="23" xfId="0" applyNumberFormat="1" applyFont="1" applyFill="1" applyBorder="1" applyAlignment="1" applyProtection="1">
      <alignment horizontal="center"/>
      <protection hidden="1"/>
    </xf>
    <xf numFmtId="2" fontId="6" fillId="4" borderId="16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43" fontId="5" fillId="0" borderId="55" xfId="1" applyFont="1" applyBorder="1" applyAlignment="1" applyProtection="1">
      <alignment horizontal="right"/>
      <protection hidden="1"/>
    </xf>
    <xf numFmtId="164" fontId="6" fillId="0" borderId="55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43" fontId="5" fillId="0" borderId="0" xfId="1" applyFont="1" applyBorder="1" applyAlignment="1" applyProtection="1">
      <alignment horizontal="right"/>
      <protection hidden="1"/>
    </xf>
    <xf numFmtId="0" fontId="5" fillId="0" borderId="35" xfId="0" applyFont="1" applyBorder="1" applyAlignment="1" applyProtection="1">
      <protection hidden="1"/>
    </xf>
    <xf numFmtId="2" fontId="6" fillId="0" borderId="17" xfId="0" applyNumberFormat="1" applyFont="1" applyBorder="1" applyAlignment="1" applyProtection="1">
      <alignment horizontal="center"/>
      <protection hidden="1"/>
    </xf>
    <xf numFmtId="2" fontId="6" fillId="0" borderId="15" xfId="0" applyNumberFormat="1" applyFont="1" applyBorder="1" applyAlignment="1" applyProtection="1">
      <alignment horizontal="center"/>
      <protection hidden="1"/>
    </xf>
    <xf numFmtId="2" fontId="6" fillId="0" borderId="16" xfId="0" applyNumberFormat="1" applyFont="1" applyBorder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 horizontal="center"/>
      <protection hidden="1"/>
    </xf>
    <xf numFmtId="9" fontId="6" fillId="0" borderId="21" xfId="0" applyNumberFormat="1" applyFont="1" applyBorder="1" applyAlignment="1" applyProtection="1">
      <alignment horizontal="center"/>
      <protection hidden="1"/>
    </xf>
    <xf numFmtId="9" fontId="6" fillId="0" borderId="19" xfId="0" applyNumberFormat="1" applyFont="1" applyBorder="1" applyAlignment="1" applyProtection="1">
      <alignment horizontal="center"/>
      <protection hidden="1"/>
    </xf>
    <xf numFmtId="9" fontId="6" fillId="0" borderId="20" xfId="0" applyNumberFormat="1" applyFont="1" applyBorder="1" applyAlignment="1" applyProtection="1">
      <alignment horizontal="center"/>
      <protection hidden="1"/>
    </xf>
    <xf numFmtId="2" fontId="5" fillId="2" borderId="22" xfId="0" applyNumberFormat="1" applyFont="1" applyFill="1" applyBorder="1" applyAlignment="1" applyProtection="1">
      <alignment horizontal="center"/>
      <protection hidden="1"/>
    </xf>
    <xf numFmtId="9" fontId="6" fillId="0" borderId="14" xfId="0" applyNumberFormat="1" applyFont="1" applyBorder="1" applyAlignment="1" applyProtection="1">
      <alignment horizontal="center"/>
      <protection hidden="1"/>
    </xf>
    <xf numFmtId="9" fontId="6" fillId="0" borderId="2" xfId="0" applyNumberFormat="1" applyFont="1" applyBorder="1" applyAlignment="1" applyProtection="1">
      <alignment horizontal="center"/>
      <protection hidden="1"/>
    </xf>
    <xf numFmtId="9" fontId="6" fillId="0" borderId="3" xfId="0" applyNumberFormat="1" applyFont="1" applyBorder="1" applyAlignment="1" applyProtection="1">
      <alignment horizontal="center"/>
      <protection hidden="1"/>
    </xf>
    <xf numFmtId="2" fontId="5" fillId="2" borderId="23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/>
    <xf numFmtId="0" fontId="6" fillId="4" borderId="25" xfId="0" applyFont="1" applyFill="1" applyBorder="1" applyAlignment="1" applyProtection="1">
      <alignment horizontal="center"/>
      <protection hidden="1"/>
    </xf>
    <xf numFmtId="0" fontId="5" fillId="4" borderId="59" xfId="0" applyFont="1" applyFill="1" applyBorder="1" applyAlignment="1" applyProtection="1">
      <alignment horizontal="center" vertical="center" wrapText="1"/>
      <protection hidden="1"/>
    </xf>
    <xf numFmtId="0" fontId="5" fillId="4" borderId="25" xfId="0" applyFont="1" applyFill="1" applyBorder="1" applyAlignment="1" applyProtection="1">
      <alignment horizontal="center" vertical="center" wrapText="1"/>
      <protection hidden="1"/>
    </xf>
    <xf numFmtId="0" fontId="5" fillId="4" borderId="58" xfId="0" applyFont="1" applyFill="1" applyBorder="1" applyAlignment="1" applyProtection="1">
      <alignment horizontal="center"/>
      <protection hidden="1"/>
    </xf>
    <xf numFmtId="2" fontId="5" fillId="4" borderId="47" xfId="0" applyNumberFormat="1" applyFont="1" applyFill="1" applyBorder="1" applyAlignment="1" applyProtection="1">
      <alignment horizontal="center" vertical="center"/>
    </xf>
    <xf numFmtId="2" fontId="5" fillId="4" borderId="46" xfId="0" applyNumberFormat="1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/>
      <protection hidden="1"/>
    </xf>
    <xf numFmtId="2" fontId="6" fillId="3" borderId="53" xfId="0" applyNumberFormat="1" applyFont="1" applyFill="1" applyBorder="1" applyAlignment="1" applyProtection="1">
      <alignment horizontal="center"/>
      <protection hidden="1"/>
    </xf>
    <xf numFmtId="43" fontId="6" fillId="5" borderId="66" xfId="1" applyFont="1" applyFill="1" applyBorder="1" applyAlignment="1" applyProtection="1">
      <alignment horizontal="center"/>
      <protection hidden="1"/>
    </xf>
    <xf numFmtId="2" fontId="6" fillId="9" borderId="4" xfId="0" applyNumberFormat="1" applyFont="1" applyFill="1" applyBorder="1" applyAlignment="1" applyProtection="1">
      <alignment horizontal="center"/>
      <protection hidden="1"/>
    </xf>
    <xf numFmtId="2" fontId="6" fillId="9" borderId="6" xfId="0" applyNumberFormat="1" applyFont="1" applyFill="1" applyBorder="1" applyAlignment="1" applyProtection="1">
      <alignment horizontal="center"/>
      <protection hidden="1"/>
    </xf>
    <xf numFmtId="2" fontId="6" fillId="3" borderId="13" xfId="0" applyNumberFormat="1" applyFont="1" applyFill="1" applyBorder="1" applyAlignment="1" applyProtection="1">
      <alignment horizontal="center"/>
      <protection hidden="1"/>
    </xf>
    <xf numFmtId="43" fontId="6" fillId="5" borderId="67" xfId="1" applyFont="1" applyFill="1" applyBorder="1" applyAlignment="1" applyProtection="1">
      <alignment horizontal="center"/>
      <protection hidden="1"/>
    </xf>
    <xf numFmtId="2" fontId="6" fillId="9" borderId="62" xfId="0" applyNumberFormat="1" applyFont="1" applyFill="1" applyBorder="1" applyAlignment="1" applyProtection="1">
      <alignment horizontal="center"/>
      <protection hidden="1"/>
    </xf>
    <xf numFmtId="2" fontId="6" fillId="9" borderId="8" xfId="0" applyNumberFormat="1" applyFont="1" applyFill="1" applyBorder="1" applyAlignment="1" applyProtection="1">
      <alignment horizontal="center"/>
      <protection hidden="1"/>
    </xf>
    <xf numFmtId="2" fontId="6" fillId="9" borderId="9" xfId="0" applyNumberFormat="1" applyFont="1" applyFill="1" applyBorder="1" applyAlignment="1" applyProtection="1">
      <alignment horizontal="center"/>
      <protection hidden="1"/>
    </xf>
    <xf numFmtId="2" fontId="6" fillId="4" borderId="53" xfId="0" applyNumberFormat="1" applyFont="1" applyFill="1" applyBorder="1" applyAlignment="1" applyProtection="1">
      <alignment horizontal="center"/>
      <protection hidden="1"/>
    </xf>
    <xf numFmtId="2" fontId="6" fillId="9" borderId="10" xfId="0" applyNumberFormat="1" applyFont="1" applyFill="1" applyBorder="1" applyAlignment="1" applyProtection="1">
      <alignment horizontal="center"/>
      <protection hidden="1"/>
    </xf>
    <xf numFmtId="2" fontId="6" fillId="9" borderId="11" xfId="0" applyNumberFormat="1" applyFont="1" applyFill="1" applyBorder="1" applyAlignment="1" applyProtection="1">
      <alignment horizontal="center"/>
      <protection hidden="1"/>
    </xf>
    <xf numFmtId="2" fontId="6" fillId="9" borderId="5" xfId="0" applyNumberFormat="1" applyFont="1" applyFill="1" applyBorder="1" applyAlignment="1" applyProtection="1">
      <alignment horizontal="center"/>
      <protection hidden="1"/>
    </xf>
    <xf numFmtId="2" fontId="6" fillId="4" borderId="13" xfId="0" applyNumberFormat="1" applyFont="1" applyFill="1" applyBorder="1" applyAlignment="1" applyProtection="1">
      <alignment horizontal="center"/>
      <protection hidden="1"/>
    </xf>
    <xf numFmtId="2" fontId="6" fillId="9" borderId="7" xfId="0" applyNumberFormat="1" applyFont="1" applyFill="1" applyBorder="1" applyAlignment="1" applyProtection="1">
      <alignment horizontal="center"/>
      <protection hidden="1"/>
    </xf>
    <xf numFmtId="43" fontId="6" fillId="5" borderId="48" xfId="1" applyFont="1" applyFill="1" applyBorder="1" applyAlignment="1" applyProtection="1">
      <alignment horizontal="center"/>
      <protection hidden="1"/>
    </xf>
    <xf numFmtId="2" fontId="6" fillId="9" borderId="45" xfId="0" applyNumberFormat="1" applyFont="1" applyFill="1" applyBorder="1" applyAlignment="1" applyProtection="1">
      <alignment horizontal="center"/>
      <protection hidden="1"/>
    </xf>
    <xf numFmtId="2" fontId="6" fillId="9" borderId="12" xfId="0" applyNumberFormat="1" applyFont="1" applyFill="1" applyBorder="1" applyAlignment="1" applyProtection="1">
      <alignment horizontal="center"/>
      <protection hidden="1"/>
    </xf>
    <xf numFmtId="2" fontId="6" fillId="9" borderId="13" xfId="0" applyNumberFormat="1" applyFont="1" applyFill="1" applyBorder="1" applyAlignment="1" applyProtection="1">
      <alignment horizontal="center"/>
      <protection hidden="1"/>
    </xf>
    <xf numFmtId="164" fontId="6" fillId="4" borderId="18" xfId="0" applyNumberFormat="1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center"/>
      <protection hidden="1"/>
    </xf>
    <xf numFmtId="0" fontId="5" fillId="7" borderId="26" xfId="0" applyFont="1" applyFill="1" applyBorder="1" applyAlignment="1" applyProtection="1">
      <alignment horizontal="center"/>
      <protection hidden="1"/>
    </xf>
    <xf numFmtId="0" fontId="5" fillId="7" borderId="46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Alignment="1" applyProtection="1">
      <alignment horizontal="center"/>
      <protection hidden="1"/>
    </xf>
    <xf numFmtId="0" fontId="5" fillId="10" borderId="3" xfId="0" applyFont="1" applyFill="1" applyBorder="1" applyAlignment="1" applyProtection="1">
      <alignment horizontal="center"/>
      <protection hidden="1"/>
    </xf>
    <xf numFmtId="0" fontId="5" fillId="10" borderId="35" xfId="0" applyFont="1" applyFill="1" applyBorder="1" applyAlignment="1" applyProtection="1">
      <alignment horizontal="center"/>
      <protection hidden="1"/>
    </xf>
    <xf numFmtId="0" fontId="5" fillId="10" borderId="29" xfId="0" applyFont="1" applyFill="1" applyBorder="1" applyAlignment="1" applyProtection="1">
      <alignment horizontal="center"/>
      <protection hidden="1"/>
    </xf>
    <xf numFmtId="2" fontId="6" fillId="5" borderId="6" xfId="0" applyNumberFormat="1" applyFont="1" applyFill="1" applyBorder="1" applyAlignment="1" applyProtection="1">
      <alignment horizontal="center"/>
      <protection hidden="1"/>
    </xf>
    <xf numFmtId="2" fontId="6" fillId="5" borderId="9" xfId="0" applyNumberFormat="1" applyFont="1" applyFill="1" applyBorder="1" applyAlignment="1" applyProtection="1">
      <alignment horizontal="center"/>
      <protection hidden="1"/>
    </xf>
    <xf numFmtId="2" fontId="6" fillId="5" borderId="5" xfId="0" applyNumberFormat="1" applyFont="1" applyFill="1" applyBorder="1" applyAlignment="1" applyProtection="1">
      <alignment horizontal="center"/>
      <protection hidden="1"/>
    </xf>
    <xf numFmtId="9" fontId="5" fillId="7" borderId="0" xfId="0" applyNumberFormat="1" applyFont="1" applyFill="1" applyBorder="1" applyAlignment="1" applyProtection="1">
      <alignment horizontal="center" vertical="center"/>
      <protection hidden="1"/>
    </xf>
    <xf numFmtId="0" fontId="5" fillId="8" borderId="24" xfId="0" applyFont="1" applyFill="1" applyBorder="1" applyAlignment="1" applyProtection="1">
      <alignment horizontal="center" vertical="center" wrapText="1"/>
      <protection hidden="1"/>
    </xf>
    <xf numFmtId="0" fontId="5" fillId="8" borderId="26" xfId="0" applyFont="1" applyFill="1" applyBorder="1" applyAlignment="1" applyProtection="1">
      <alignment horizontal="center" vertical="center" wrapText="1"/>
      <protection hidden="1"/>
    </xf>
    <xf numFmtId="0" fontId="5" fillId="7" borderId="24" xfId="0" applyFont="1" applyFill="1" applyBorder="1" applyAlignment="1" applyProtection="1">
      <alignment horizontal="center" vertical="center" wrapText="1"/>
      <protection hidden="1"/>
    </xf>
    <xf numFmtId="0" fontId="5" fillId="7" borderId="26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2" fontId="6" fillId="0" borderId="24" xfId="0" applyNumberFormat="1" applyFont="1" applyBorder="1" applyAlignment="1" applyProtection="1">
      <alignment horizontal="center" vertical="center"/>
      <protection hidden="1"/>
    </xf>
    <xf numFmtId="2" fontId="6" fillId="0" borderId="26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 wrapText="1"/>
    </xf>
    <xf numFmtId="0" fontId="6" fillId="0" borderId="55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5" fillId="4" borderId="24" xfId="0" applyFont="1" applyFill="1" applyBorder="1" applyAlignment="1" applyProtection="1">
      <alignment horizontal="center" vertical="center" wrapText="1"/>
      <protection hidden="1"/>
    </xf>
    <xf numFmtId="0" fontId="5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2" fontId="6" fillId="4" borderId="24" xfId="0" applyNumberFormat="1" applyFont="1" applyFill="1" applyBorder="1" applyAlignment="1" applyProtection="1">
      <alignment horizontal="center" vertical="center"/>
      <protection hidden="1"/>
    </xf>
    <xf numFmtId="2" fontId="6" fillId="4" borderId="26" xfId="0" applyNumberFormat="1" applyFont="1" applyFill="1" applyBorder="1" applyAlignment="1" applyProtection="1">
      <alignment horizontal="center" vertical="center"/>
      <protection hidden="1"/>
    </xf>
    <xf numFmtId="0" fontId="5" fillId="10" borderId="24" xfId="0" applyFont="1" applyFill="1" applyBorder="1" applyAlignment="1" applyProtection="1">
      <alignment horizontal="center" vertical="center" wrapText="1"/>
      <protection hidden="1"/>
    </xf>
    <xf numFmtId="0" fontId="5" fillId="10" borderId="26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5" fillId="4" borderId="60" xfId="0" applyFont="1" applyFill="1" applyBorder="1" applyAlignment="1" applyProtection="1">
      <alignment horizontal="left"/>
      <protection hidden="1"/>
    </xf>
    <xf numFmtId="0" fontId="5" fillId="4" borderId="61" xfId="0" applyFont="1" applyFill="1" applyBorder="1" applyAlignment="1" applyProtection="1">
      <alignment horizontal="left"/>
      <protection hidden="1"/>
    </xf>
    <xf numFmtId="0" fontId="5" fillId="4" borderId="17" xfId="0" applyFont="1" applyFill="1" applyBorder="1" applyAlignment="1" applyProtection="1">
      <alignment horizontal="left"/>
      <protection hidden="1"/>
    </xf>
    <xf numFmtId="0" fontId="5" fillId="4" borderId="27" xfId="0" applyFont="1" applyFill="1" applyBorder="1" applyAlignment="1" applyProtection="1">
      <alignment horizontal="left"/>
      <protection hidden="1"/>
    </xf>
    <xf numFmtId="0" fontId="5" fillId="4" borderId="28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5" fillId="0" borderId="34" xfId="0" applyFont="1" applyBorder="1" applyAlignment="1" applyProtection="1">
      <alignment horizontal="left"/>
      <protection hidden="1"/>
    </xf>
    <xf numFmtId="0" fontId="5" fillId="0" borderId="30" xfId="0" applyFont="1" applyBorder="1" applyAlignment="1" applyProtection="1">
      <alignment horizontal="left"/>
      <protection hidden="1"/>
    </xf>
    <xf numFmtId="0" fontId="5" fillId="0" borderId="31" xfId="0" applyFont="1" applyBorder="1" applyAlignment="1" applyProtection="1">
      <alignment horizontal="left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left"/>
      <protection hidden="1"/>
    </xf>
    <xf numFmtId="0" fontId="5" fillId="0" borderId="28" xfId="0" applyFont="1" applyBorder="1" applyAlignment="1" applyProtection="1">
      <alignment horizontal="left"/>
      <protection hidden="1"/>
    </xf>
    <xf numFmtId="0" fontId="5" fillId="0" borderId="29" xfId="0" applyFont="1" applyBorder="1" applyAlignment="1" applyProtection="1">
      <alignment horizontal="left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3" borderId="30" xfId="0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1" fontId="6" fillId="3" borderId="18" xfId="0" applyNumberFormat="1" applyFont="1" applyFill="1" applyBorder="1" applyAlignment="1" applyProtection="1">
      <alignment horizontal="center" vertical="center"/>
      <protection hidden="1"/>
    </xf>
    <xf numFmtId="1" fontId="6" fillId="3" borderId="23" xfId="0" applyNumberFormat="1" applyFont="1" applyFill="1" applyBorder="1" applyAlignment="1" applyProtection="1">
      <alignment horizontal="center" vertical="center"/>
      <protection hidden="1"/>
    </xf>
    <xf numFmtId="0" fontId="5" fillId="4" borderId="30" xfId="0" applyFont="1" applyFill="1" applyBorder="1" applyAlignment="1" applyProtection="1">
      <alignment horizontal="center" vertical="center"/>
      <protection hidden="1"/>
    </xf>
    <xf numFmtId="0" fontId="6" fillId="4" borderId="18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1" fontId="6" fillId="4" borderId="18" xfId="0" applyNumberFormat="1" applyFont="1" applyFill="1" applyBorder="1" applyAlignment="1" applyProtection="1">
      <alignment horizontal="center" vertical="center"/>
      <protection hidden="1"/>
    </xf>
    <xf numFmtId="1" fontId="6" fillId="4" borderId="23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>
      <alignment horizontal="left" vertical="center"/>
    </xf>
    <xf numFmtId="0" fontId="8" fillId="8" borderId="42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8" fillId="6" borderId="44" xfId="0" applyFont="1" applyFill="1" applyBorder="1" applyAlignment="1">
      <alignment horizontal="center"/>
    </xf>
    <xf numFmtId="0" fontId="6" fillId="10" borderId="24" xfId="0" applyFont="1" applyFill="1" applyBorder="1" applyAlignment="1" applyProtection="1">
      <alignment horizontal="center"/>
      <protection hidden="1"/>
    </xf>
    <xf numFmtId="0" fontId="6" fillId="10" borderId="26" xfId="0" applyFont="1" applyFill="1" applyBorder="1" applyAlignment="1" applyProtection="1">
      <alignment horizontal="center"/>
      <protection hidden="1"/>
    </xf>
    <xf numFmtId="0" fontId="5" fillId="10" borderId="39" xfId="0" applyFont="1" applyFill="1" applyBorder="1" applyAlignment="1" applyProtection="1">
      <alignment horizontal="center" vertical="center" wrapText="1"/>
      <protection hidden="1"/>
    </xf>
    <xf numFmtId="0" fontId="5" fillId="10" borderId="37" xfId="0" applyFont="1" applyFill="1" applyBorder="1" applyAlignment="1" applyProtection="1">
      <alignment horizontal="center" vertical="center" wrapText="1"/>
      <protection hidden="1"/>
    </xf>
    <xf numFmtId="9" fontId="5" fillId="8" borderId="39" xfId="0" applyNumberFormat="1" applyFont="1" applyFill="1" applyBorder="1" applyAlignment="1" applyProtection="1">
      <alignment horizontal="center" vertical="center"/>
      <protection hidden="1"/>
    </xf>
    <xf numFmtId="9" fontId="5" fillId="8" borderId="37" xfId="0" applyNumberFormat="1" applyFont="1" applyFill="1" applyBorder="1" applyAlignment="1" applyProtection="1">
      <alignment horizontal="center" vertical="center"/>
      <protection hidden="1"/>
    </xf>
    <xf numFmtId="9" fontId="5" fillId="8" borderId="38" xfId="0" applyNumberFormat="1" applyFont="1" applyFill="1" applyBorder="1" applyAlignment="1" applyProtection="1">
      <alignment horizontal="center" vertical="center"/>
      <protection hidden="1"/>
    </xf>
    <xf numFmtId="9" fontId="5" fillId="8" borderId="36" xfId="0" applyNumberFormat="1" applyFont="1" applyFill="1" applyBorder="1" applyAlignment="1" applyProtection="1">
      <alignment horizontal="center" vertical="center"/>
      <protection hidden="1"/>
    </xf>
    <xf numFmtId="9" fontId="5" fillId="8" borderId="40" xfId="0" applyNumberFormat="1" applyFont="1" applyFill="1" applyBorder="1" applyAlignment="1" applyProtection="1">
      <alignment horizontal="center" vertical="center"/>
      <protection hidden="1"/>
    </xf>
    <xf numFmtId="9" fontId="5" fillId="8" borderId="41" xfId="0" applyNumberFormat="1" applyFont="1" applyFill="1" applyBorder="1" applyAlignment="1" applyProtection="1">
      <alignment horizontal="center" vertical="center"/>
      <protection hidden="1"/>
    </xf>
    <xf numFmtId="9" fontId="5" fillId="6" borderId="51" xfId="0" applyNumberFormat="1" applyFont="1" applyFill="1" applyBorder="1" applyAlignment="1" applyProtection="1">
      <alignment horizontal="center" vertical="center"/>
      <protection hidden="1"/>
    </xf>
    <xf numFmtId="9" fontId="5" fillId="6" borderId="52" xfId="0" applyNumberFormat="1" applyFont="1" applyFill="1" applyBorder="1" applyAlignment="1" applyProtection="1">
      <alignment horizontal="center" vertical="center"/>
      <protection hidden="1"/>
    </xf>
    <xf numFmtId="9" fontId="5" fillId="6" borderId="38" xfId="0" applyNumberFormat="1" applyFont="1" applyFill="1" applyBorder="1" applyAlignment="1" applyProtection="1">
      <alignment horizontal="center" vertical="center"/>
      <protection hidden="1"/>
    </xf>
    <xf numFmtId="9" fontId="5" fillId="6" borderId="36" xfId="0" applyNumberFormat="1" applyFont="1" applyFill="1" applyBorder="1" applyAlignment="1" applyProtection="1">
      <alignment horizontal="center" vertical="center"/>
      <protection hidden="1"/>
    </xf>
    <xf numFmtId="165" fontId="5" fillId="6" borderId="24" xfId="1" applyNumberFormat="1" applyFont="1" applyFill="1" applyBorder="1" applyAlignment="1" applyProtection="1">
      <alignment horizontal="center" vertical="center"/>
      <protection hidden="1"/>
    </xf>
    <xf numFmtId="165" fontId="5" fillId="6" borderId="26" xfId="1" applyNumberFormat="1" applyFont="1" applyFill="1" applyBorder="1" applyAlignment="1" applyProtection="1">
      <alignment horizontal="center" vertical="center"/>
      <protection hidden="1"/>
    </xf>
    <xf numFmtId="9" fontId="5" fillId="6" borderId="40" xfId="0" applyNumberFormat="1" applyFont="1" applyFill="1" applyBorder="1" applyAlignment="1" applyProtection="1">
      <alignment horizontal="center" vertical="center"/>
      <protection hidden="1"/>
    </xf>
    <xf numFmtId="9" fontId="5" fillId="6" borderId="41" xfId="0" applyNumberFormat="1" applyFont="1" applyFill="1" applyBorder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1" fontId="6" fillId="4" borderId="24" xfId="0" applyNumberFormat="1" applyFont="1" applyFill="1" applyBorder="1" applyAlignment="1" applyProtection="1">
      <alignment horizontal="center" vertical="center"/>
      <protection hidden="1"/>
    </xf>
    <xf numFmtId="1" fontId="6" fillId="4" borderId="26" xfId="0" applyNumberFormat="1" applyFont="1" applyFill="1" applyBorder="1" applyAlignment="1" applyProtection="1">
      <alignment horizontal="center" vertical="center"/>
      <protection hidden="1"/>
    </xf>
    <xf numFmtId="1" fontId="6" fillId="0" borderId="24" xfId="0" applyNumberFormat="1" applyFont="1" applyBorder="1" applyAlignment="1" applyProtection="1">
      <alignment horizontal="center" vertical="center"/>
      <protection hidden="1"/>
    </xf>
    <xf numFmtId="1" fontId="6" fillId="0" borderId="26" xfId="0" applyNumberFormat="1" applyFont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9" fontId="5" fillId="7" borderId="38" xfId="0" applyNumberFormat="1" applyFont="1" applyFill="1" applyBorder="1" applyAlignment="1" applyProtection="1">
      <alignment horizontal="center" vertical="center"/>
      <protection hidden="1"/>
    </xf>
    <xf numFmtId="9" fontId="5" fillId="7" borderId="36" xfId="0" applyNumberFormat="1" applyFont="1" applyFill="1" applyBorder="1" applyAlignment="1" applyProtection="1">
      <alignment horizontal="center" vertical="center"/>
      <protection hidden="1"/>
    </xf>
    <xf numFmtId="9" fontId="5" fillId="7" borderId="40" xfId="0" applyNumberFormat="1" applyFont="1" applyFill="1" applyBorder="1" applyAlignment="1" applyProtection="1">
      <alignment horizontal="center" vertical="center"/>
      <protection hidden="1"/>
    </xf>
    <xf numFmtId="9" fontId="5" fillId="7" borderId="41" xfId="0" applyNumberFormat="1" applyFont="1" applyFill="1" applyBorder="1" applyAlignment="1" applyProtection="1">
      <alignment horizontal="center" vertical="center"/>
      <protection hidden="1"/>
    </xf>
    <xf numFmtId="9" fontId="5" fillId="7" borderId="39" xfId="0" applyNumberFormat="1" applyFont="1" applyFill="1" applyBorder="1" applyAlignment="1" applyProtection="1">
      <alignment horizontal="center" vertical="center"/>
      <protection hidden="1"/>
    </xf>
    <xf numFmtId="9" fontId="5" fillId="7" borderId="37" xfId="0" applyNumberFormat="1" applyFont="1" applyFill="1" applyBorder="1" applyAlignment="1" applyProtection="1">
      <alignment horizontal="center" vertical="center"/>
      <protection hidden="1"/>
    </xf>
    <xf numFmtId="0" fontId="5" fillId="4" borderId="33" xfId="0" applyFont="1" applyFill="1" applyBorder="1" applyAlignment="1" applyProtection="1">
      <alignment horizontal="left"/>
      <protection hidden="1"/>
    </xf>
    <xf numFmtId="0" fontId="5" fillId="4" borderId="34" xfId="0" applyFont="1" applyFill="1" applyBorder="1" applyAlignment="1" applyProtection="1">
      <alignment horizontal="left"/>
      <protection hidden="1"/>
    </xf>
    <xf numFmtId="0" fontId="5" fillId="0" borderId="35" xfId="0" applyFont="1" applyBorder="1" applyAlignment="1" applyProtection="1">
      <alignment horizontal="left"/>
      <protection hidden="1"/>
    </xf>
    <xf numFmtId="0" fontId="5" fillId="10" borderId="49" xfId="0" applyFont="1" applyFill="1" applyBorder="1" applyAlignment="1" applyProtection="1">
      <alignment horizontal="center" vertical="center" wrapText="1"/>
      <protection hidden="1"/>
    </xf>
    <xf numFmtId="0" fontId="5" fillId="10" borderId="50" xfId="0" applyFont="1" applyFill="1" applyBorder="1" applyAlignment="1" applyProtection="1">
      <alignment horizontal="center" vertical="center" wrapText="1"/>
      <protection hidden="1"/>
    </xf>
    <xf numFmtId="165" fontId="5" fillId="7" borderId="24" xfId="1" applyNumberFormat="1" applyFont="1" applyFill="1" applyBorder="1" applyAlignment="1" applyProtection="1">
      <alignment horizontal="center" vertical="center"/>
      <protection hidden="1"/>
    </xf>
    <xf numFmtId="165" fontId="5" fillId="7" borderId="26" xfId="1" applyNumberFormat="1" applyFont="1" applyFill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D03BB"/>
      <color rgb="FFD719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714500" cy="82867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2860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0</xdr:row>
      <xdr:rowOff>66675</xdr:rowOff>
    </xdr:from>
    <xdr:ext cx="1714500" cy="82867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264920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0</xdr:row>
      <xdr:rowOff>85725</xdr:rowOff>
    </xdr:from>
    <xdr:ext cx="0" cy="4191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2668250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0</xdr:row>
      <xdr:rowOff>85725</xdr:rowOff>
    </xdr:from>
    <xdr:ext cx="0" cy="67627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2668250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368300</xdr:colOff>
      <xdr:row>1</xdr:row>
      <xdr:rowOff>114300</xdr:rowOff>
    </xdr:from>
    <xdr:ext cx="1714500" cy="82867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30480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0</xdr:row>
      <xdr:rowOff>85725</xdr:rowOff>
    </xdr:from>
    <xdr:ext cx="0" cy="4191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0</xdr:row>
      <xdr:rowOff>85725</xdr:rowOff>
    </xdr:from>
    <xdr:ext cx="0" cy="67627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0" cy="41910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0" cy="67627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0" cy="41910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0" cy="67627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showGridLines="0" workbookViewId="0">
      <selection activeCell="D12" sqref="D12:D13"/>
    </sheetView>
  </sheetViews>
  <sheetFormatPr defaultRowHeight="15"/>
  <cols>
    <col min="1" max="1" width="19.7109375" customWidth="1"/>
    <col min="2" max="2" width="28.140625" customWidth="1"/>
    <col min="3" max="3" width="7.42578125" customWidth="1"/>
  </cols>
  <sheetData>
    <row r="1" spans="1:6" ht="18" customHeight="1">
      <c r="A1" s="100" t="s">
        <v>48</v>
      </c>
      <c r="B1" s="100"/>
      <c r="C1" s="100"/>
    </row>
    <row r="2" spans="1:6">
      <c r="A2" s="100"/>
      <c r="B2" s="100"/>
      <c r="C2" s="100"/>
    </row>
    <row r="3" spans="1:6">
      <c r="A3" s="100"/>
      <c r="B3" s="100"/>
      <c r="C3" s="100"/>
    </row>
    <row r="4" spans="1:6">
      <c r="A4" s="100"/>
      <c r="B4" s="100"/>
      <c r="C4" s="100"/>
    </row>
    <row r="5" spans="1:6">
      <c r="A5" s="100"/>
      <c r="B5" s="100"/>
      <c r="C5" s="100"/>
    </row>
    <row r="6" spans="1:6">
      <c r="A6" s="100"/>
      <c r="B6" s="100"/>
      <c r="C6" s="100"/>
    </row>
    <row r="7" spans="1:6" ht="15.75" thickBot="1"/>
    <row r="8" spans="1:6" ht="15" customHeight="1">
      <c r="A8" s="109" t="s">
        <v>0</v>
      </c>
      <c r="B8" s="109" t="s">
        <v>47</v>
      </c>
      <c r="C8" s="90" t="s">
        <v>40</v>
      </c>
      <c r="D8" s="90" t="s">
        <v>28</v>
      </c>
      <c r="E8" s="92" t="s">
        <v>39</v>
      </c>
      <c r="F8" s="92" t="s">
        <v>14</v>
      </c>
    </row>
    <row r="9" spans="1:6" ht="15.75" thickBot="1">
      <c r="A9" s="110"/>
      <c r="B9" s="110"/>
      <c r="C9" s="91"/>
      <c r="D9" s="91"/>
      <c r="E9" s="93"/>
      <c r="F9" s="93"/>
    </row>
    <row r="10" spans="1:6">
      <c r="A10" s="94" t="s">
        <v>36</v>
      </c>
      <c r="B10" s="96" t="s">
        <v>33</v>
      </c>
      <c r="C10" s="98">
        <v>3.72</v>
      </c>
      <c r="D10" s="98">
        <f>'J-II SEER '!Q10:Q11</f>
        <v>5.5121269879071741</v>
      </c>
      <c r="E10" s="98">
        <v>4.29</v>
      </c>
      <c r="F10" s="98">
        <f>'J-II SCOP '!P10:P11</f>
        <v>4.6466609778558015</v>
      </c>
    </row>
    <row r="11" spans="1:6" ht="15.75" thickBot="1">
      <c r="A11" s="95"/>
      <c r="B11" s="97"/>
      <c r="C11" s="99"/>
      <c r="D11" s="99"/>
      <c r="E11" s="99"/>
      <c r="F11" s="99"/>
    </row>
    <row r="12" spans="1:6">
      <c r="A12" s="103" t="s">
        <v>37</v>
      </c>
      <c r="B12" s="105" t="s">
        <v>34</v>
      </c>
      <c r="C12" s="107">
        <v>3.6</v>
      </c>
      <c r="D12" s="107">
        <f>'J-II SEER '!Q12:Q13</f>
        <v>5.5478240738507836</v>
      </c>
      <c r="E12" s="107">
        <v>4.2</v>
      </c>
      <c r="F12" s="107">
        <f>'J-II SCOP '!P12:P13</f>
        <v>4.8350623502570764</v>
      </c>
    </row>
    <row r="13" spans="1:6" ht="15.75" thickBot="1">
      <c r="A13" s="104"/>
      <c r="B13" s="106"/>
      <c r="C13" s="108"/>
      <c r="D13" s="108"/>
      <c r="E13" s="108"/>
      <c r="F13" s="108"/>
    </row>
    <row r="14" spans="1:6">
      <c r="A14" s="94" t="s">
        <v>38</v>
      </c>
      <c r="B14" s="96" t="s">
        <v>35</v>
      </c>
      <c r="C14" s="98">
        <v>3.45</v>
      </c>
      <c r="D14" s="98">
        <f>'J-II SEER '!Q14:Q15</f>
        <v>5.472745749817002</v>
      </c>
      <c r="E14" s="98">
        <v>3.95</v>
      </c>
      <c r="F14" s="98">
        <f>'J-II SCOP '!P14:P15</f>
        <v>4.8936722894939457</v>
      </c>
    </row>
    <row r="15" spans="1:6" ht="15.75" thickBot="1">
      <c r="A15" s="95"/>
      <c r="B15" s="97"/>
      <c r="C15" s="99"/>
      <c r="D15" s="99"/>
      <c r="E15" s="99"/>
      <c r="F15" s="99"/>
    </row>
    <row r="16" spans="1:6">
      <c r="A16" s="101" t="s">
        <v>45</v>
      </c>
      <c r="B16" s="101"/>
      <c r="C16" s="101"/>
      <c r="D16" s="101"/>
      <c r="E16" s="101"/>
      <c r="F16" s="101"/>
    </row>
    <row r="17" spans="1:6" ht="15.75" thickBot="1">
      <c r="A17" s="102"/>
      <c r="B17" s="102"/>
      <c r="C17" s="102"/>
      <c r="D17" s="102"/>
      <c r="E17" s="102"/>
      <c r="F17" s="102"/>
    </row>
  </sheetData>
  <sheetProtection password="F008" sheet="1" objects="1" scenarios="1"/>
  <mergeCells count="26">
    <mergeCell ref="A1:C6"/>
    <mergeCell ref="A16:F17"/>
    <mergeCell ref="A12:A13"/>
    <mergeCell ref="B12:B13"/>
    <mergeCell ref="D12:D13"/>
    <mergeCell ref="F12:F13"/>
    <mergeCell ref="A14:A15"/>
    <mergeCell ref="B14:B15"/>
    <mergeCell ref="D14:D15"/>
    <mergeCell ref="F14:F15"/>
    <mergeCell ref="C14:C15"/>
    <mergeCell ref="E14:E15"/>
    <mergeCell ref="C12:C13"/>
    <mergeCell ref="E12:E13"/>
    <mergeCell ref="A8:A9"/>
    <mergeCell ref="B8:B9"/>
    <mergeCell ref="D8:D9"/>
    <mergeCell ref="F8:F9"/>
    <mergeCell ref="A10:A11"/>
    <mergeCell ref="B10:B11"/>
    <mergeCell ref="D10:D11"/>
    <mergeCell ref="F10:F11"/>
    <mergeCell ref="C8:C9"/>
    <mergeCell ref="E8:E9"/>
    <mergeCell ref="E10:E11"/>
    <mergeCell ref="C10:C11"/>
  </mergeCells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1"/>
  <sheetViews>
    <sheetView showGridLines="0" zoomScale="90" zoomScaleNormal="90" workbookViewId="0">
      <selection activeCell="B16" sqref="B16:D16"/>
    </sheetView>
  </sheetViews>
  <sheetFormatPr defaultRowHeight="14.25"/>
  <cols>
    <col min="1" max="1" width="9.140625" style="2"/>
    <col min="2" max="2" width="18.85546875" style="2" customWidth="1"/>
    <col min="3" max="3" width="26" style="2" bestFit="1" customWidth="1"/>
    <col min="4" max="4" width="8" style="2" customWidth="1"/>
    <col min="5" max="8" width="14.85546875" style="2" bestFit="1" customWidth="1"/>
    <col min="9" max="9" width="15.85546875" style="2" bestFit="1" customWidth="1"/>
    <col min="10" max="11" width="9" style="2" customWidth="1"/>
    <col min="12" max="12" width="13.42578125" style="2" hidden="1" customWidth="1"/>
    <col min="13" max="13" width="12.85546875" style="2" hidden="1" customWidth="1"/>
    <col min="14" max="14" width="22.42578125" style="2" hidden="1" customWidth="1"/>
    <col min="15" max="15" width="12.85546875" style="2" hidden="1" customWidth="1"/>
    <col min="16" max="16" width="14.140625" style="2" hidden="1" customWidth="1"/>
    <col min="17" max="17" width="9" style="2" hidden="1" customWidth="1"/>
    <col min="18" max="18" width="9" style="2" customWidth="1"/>
    <col min="19" max="16384" width="9.140625" style="2"/>
  </cols>
  <sheetData>
    <row r="1" spans="1:17">
      <c r="F1" s="3"/>
      <c r="G1" s="3"/>
    </row>
    <row r="2" spans="1:17" ht="35.25">
      <c r="A2" s="142" t="s">
        <v>44</v>
      </c>
      <c r="B2" s="142"/>
      <c r="C2" s="142"/>
      <c r="D2" s="142"/>
      <c r="E2" s="142"/>
      <c r="F2" s="3"/>
      <c r="G2" s="3"/>
    </row>
    <row r="3" spans="1:17" ht="35.25">
      <c r="A3" s="142" t="s">
        <v>25</v>
      </c>
      <c r="B3" s="142"/>
      <c r="C3" s="142"/>
      <c r="D3" s="142"/>
      <c r="E3" s="142"/>
      <c r="F3" s="3"/>
      <c r="G3" s="3"/>
    </row>
    <row r="4" spans="1:17">
      <c r="F4" s="3"/>
      <c r="G4" s="3"/>
    </row>
    <row r="5" spans="1:17" ht="30.75" thickBot="1">
      <c r="A5" s="2" t="s">
        <v>46</v>
      </c>
      <c r="B5" s="4"/>
      <c r="N5" s="1" t="s">
        <v>42</v>
      </c>
    </row>
    <row r="6" spans="1:17" ht="15.75" thickBot="1">
      <c r="F6" s="143" t="s">
        <v>21</v>
      </c>
      <c r="G6" s="144"/>
      <c r="H6" s="144"/>
      <c r="I6" s="145"/>
      <c r="J6" s="5"/>
      <c r="M6" s="146" t="s">
        <v>21</v>
      </c>
      <c r="N6" s="147"/>
      <c r="O6" s="147"/>
      <c r="P6" s="148"/>
    </row>
    <row r="7" spans="1:17" ht="15" customHeight="1">
      <c r="A7" s="149"/>
      <c r="B7" s="109" t="s">
        <v>0</v>
      </c>
      <c r="C7" s="109" t="s">
        <v>1</v>
      </c>
      <c r="D7" s="151" t="s">
        <v>2</v>
      </c>
      <c r="E7" s="82" t="s">
        <v>24</v>
      </c>
      <c r="F7" s="153" t="s">
        <v>3</v>
      </c>
      <c r="G7" s="155" t="s">
        <v>4</v>
      </c>
      <c r="H7" s="155" t="s">
        <v>5</v>
      </c>
      <c r="I7" s="157" t="s">
        <v>6</v>
      </c>
      <c r="J7" s="6"/>
      <c r="L7" s="7" t="s">
        <v>24</v>
      </c>
      <c r="M7" s="159" t="s">
        <v>3</v>
      </c>
      <c r="N7" s="161" t="s">
        <v>4</v>
      </c>
      <c r="O7" s="161" t="s">
        <v>5</v>
      </c>
      <c r="P7" s="165" t="s">
        <v>6</v>
      </c>
      <c r="Q7" s="165" t="s">
        <v>10</v>
      </c>
    </row>
    <row r="8" spans="1:17" ht="15.75" thickBot="1">
      <c r="A8" s="150"/>
      <c r="B8" s="110"/>
      <c r="C8" s="110"/>
      <c r="D8" s="152"/>
      <c r="E8" s="83" t="s">
        <v>7</v>
      </c>
      <c r="F8" s="154"/>
      <c r="G8" s="156"/>
      <c r="H8" s="156"/>
      <c r="I8" s="158"/>
      <c r="J8" s="6"/>
      <c r="L8" s="8" t="s">
        <v>7</v>
      </c>
      <c r="M8" s="160"/>
      <c r="N8" s="162"/>
      <c r="O8" s="162"/>
      <c r="P8" s="166"/>
      <c r="Q8" s="166"/>
    </row>
    <row r="9" spans="1:17" ht="15.75" hidden="1" thickBot="1">
      <c r="A9" s="9"/>
      <c r="B9" s="10"/>
      <c r="C9" s="11"/>
      <c r="D9" s="11"/>
      <c r="E9" s="12"/>
      <c r="F9" s="13">
        <v>0.25</v>
      </c>
      <c r="G9" s="13">
        <v>0.5</v>
      </c>
      <c r="H9" s="13">
        <v>0.75</v>
      </c>
      <c r="I9" s="14">
        <v>1</v>
      </c>
      <c r="J9" s="5"/>
      <c r="L9" s="15"/>
      <c r="M9" s="16">
        <v>0.25</v>
      </c>
      <c r="N9" s="13">
        <v>0.5</v>
      </c>
      <c r="O9" s="13">
        <v>0.75</v>
      </c>
      <c r="P9" s="14">
        <v>1</v>
      </c>
      <c r="Q9" s="6"/>
    </row>
    <row r="10" spans="1:17" ht="15" customHeight="1">
      <c r="A10" s="128" t="s">
        <v>41</v>
      </c>
      <c r="B10" s="131" t="s">
        <v>36</v>
      </c>
      <c r="C10" s="133" t="s">
        <v>33</v>
      </c>
      <c r="D10" s="135"/>
      <c r="E10" s="27" t="str">
        <f>IF($D10&gt;=1,L10*$D10, " ")</f>
        <v xml:space="preserve"> </v>
      </c>
      <c r="F10" s="27" t="str">
        <f>IF($D10&gt;=1,M10*$D10, " ")</f>
        <v xml:space="preserve"> </v>
      </c>
      <c r="G10" s="59" t="str">
        <f>IF($D10&gt;=1,$N10*$D10, " ")</f>
        <v xml:space="preserve"> </v>
      </c>
      <c r="H10" s="59" t="str">
        <f>IF($D10&gt;=1,$O10*$D10, " ")</f>
        <v xml:space="preserve"> </v>
      </c>
      <c r="I10" s="59" t="str">
        <f>IF($D10&gt;=1,$P10*$D10, " ")</f>
        <v xml:space="preserve"> </v>
      </c>
      <c r="J10" s="6"/>
      <c r="L10" s="18">
        <v>12.1</v>
      </c>
      <c r="M10" s="19">
        <v>3.03</v>
      </c>
      <c r="N10" s="20">
        <f>L10*N9</f>
        <v>6.05</v>
      </c>
      <c r="O10" s="21">
        <v>9.08</v>
      </c>
      <c r="P10" s="86">
        <f t="shared" ref="P10:P15" si="0">L10*$P$9</f>
        <v>12.1</v>
      </c>
      <c r="Q10" s="163">
        <f>(M10/M11*F20)+(N10/N11*G20)+(O10/O11*H20)+(P10/P11*I20)</f>
        <v>5.5121269879071741</v>
      </c>
    </row>
    <row r="11" spans="1:17" ht="15" customHeight="1" thickBot="1">
      <c r="A11" s="129"/>
      <c r="B11" s="132"/>
      <c r="C11" s="134"/>
      <c r="D11" s="136"/>
      <c r="E11" s="30" t="str">
        <f>IF($D10&gt;=1,L11*$D10," ")</f>
        <v xml:space="preserve"> </v>
      </c>
      <c r="F11" s="30" t="str">
        <f>IF($D10&gt;=1,M11*$D10," ")</f>
        <v xml:space="preserve"> </v>
      </c>
      <c r="G11" s="63" t="str">
        <f>IF($D10&gt;=1,N11*$D10," ")</f>
        <v xml:space="preserve"> </v>
      </c>
      <c r="H11" s="63" t="str">
        <f>IF($D10&gt;=1,O11*$D10," ")</f>
        <v xml:space="preserve"> </v>
      </c>
      <c r="I11" s="63" t="str">
        <f>IF($D10&gt;=1,P11*$D10," ")</f>
        <v xml:space="preserve"> </v>
      </c>
      <c r="J11" s="6"/>
      <c r="L11" s="24">
        <v>3.25</v>
      </c>
      <c r="M11" s="25">
        <v>0.68</v>
      </c>
      <c r="N11" s="26">
        <v>0.88</v>
      </c>
      <c r="O11" s="26">
        <v>1.71</v>
      </c>
      <c r="P11" s="87">
        <f t="shared" si="0"/>
        <v>3.25</v>
      </c>
      <c r="Q11" s="164"/>
    </row>
    <row r="12" spans="1:17" ht="15" customHeight="1">
      <c r="A12" s="129"/>
      <c r="B12" s="137" t="s">
        <v>37</v>
      </c>
      <c r="C12" s="138" t="s">
        <v>34</v>
      </c>
      <c r="D12" s="140"/>
      <c r="E12" s="17" t="str">
        <f>IF($D12&gt;=1,L12*$D12, " ")</f>
        <v xml:space="preserve"> </v>
      </c>
      <c r="F12" s="17" t="str">
        <f>IF($D12&gt;=1,M12*$D12, " ")</f>
        <v xml:space="preserve"> </v>
      </c>
      <c r="G12" s="68" t="str">
        <f>IF($D12&gt;=1,$N12*$D12, " ")</f>
        <v xml:space="preserve"> </v>
      </c>
      <c r="H12" s="68" t="str">
        <f>IF($D12&gt;=1,$O12*$D12, " ")</f>
        <v xml:space="preserve"> </v>
      </c>
      <c r="I12" s="68" t="str">
        <f>IF($D12&gt;=1,$P12*$D12, " ")</f>
        <v xml:space="preserve"> </v>
      </c>
      <c r="J12" s="6"/>
      <c r="L12" s="24">
        <v>14</v>
      </c>
      <c r="M12" s="28">
        <f>L12*M9</f>
        <v>3.5</v>
      </c>
      <c r="N12" s="20">
        <f>L12*N9</f>
        <v>7</v>
      </c>
      <c r="O12" s="20">
        <f>L12*O9</f>
        <v>10.5</v>
      </c>
      <c r="P12" s="88">
        <f t="shared" si="0"/>
        <v>14</v>
      </c>
      <c r="Q12" s="163">
        <f>(M12/M13*F20)+(N12/N13*G20)+(O12/O13*H20)+(P12/P13*I20)</f>
        <v>5.5478240738507836</v>
      </c>
    </row>
    <row r="13" spans="1:17" ht="15" customHeight="1" thickBot="1">
      <c r="A13" s="129"/>
      <c r="B13" s="137"/>
      <c r="C13" s="139"/>
      <c r="D13" s="141"/>
      <c r="E13" s="22" t="str">
        <f>IF($D12&gt;=1,L13*$D12," ")</f>
        <v xml:space="preserve"> </v>
      </c>
      <c r="F13" s="22" t="str">
        <f>IF($D12&gt;=1,M13*$D12," ")</f>
        <v xml:space="preserve"> </v>
      </c>
      <c r="G13" s="72" t="str">
        <f>IF($D12&gt;=1,$N13*$D12, " ")</f>
        <v xml:space="preserve"> </v>
      </c>
      <c r="H13" s="72" t="str">
        <f>IF($D12&gt;=1,O13*$D12," ")</f>
        <v xml:space="preserve"> </v>
      </c>
      <c r="I13" s="72" t="str">
        <f>IF($D12&gt;=1,P13*$D12," ")</f>
        <v xml:space="preserve"> </v>
      </c>
      <c r="J13" s="6"/>
      <c r="L13" s="24">
        <v>3.89</v>
      </c>
      <c r="M13" s="25">
        <v>0.65</v>
      </c>
      <c r="N13" s="26">
        <v>1.05</v>
      </c>
      <c r="O13" s="26">
        <v>2.0499999999999998</v>
      </c>
      <c r="P13" s="87">
        <f t="shared" si="0"/>
        <v>3.89</v>
      </c>
      <c r="Q13" s="164"/>
    </row>
    <row r="14" spans="1:17" ht="15" customHeight="1">
      <c r="A14" s="129"/>
      <c r="B14" s="132" t="s">
        <v>38</v>
      </c>
      <c r="C14" s="133" t="s">
        <v>35</v>
      </c>
      <c r="D14" s="135"/>
      <c r="E14" s="27" t="str">
        <f>IF($D14&gt;=1,L14*$D14, " ")</f>
        <v xml:space="preserve"> </v>
      </c>
      <c r="F14" s="27" t="str">
        <f>IF($D14&gt;=1,$M14*$D14, " ")</f>
        <v xml:space="preserve"> </v>
      </c>
      <c r="G14" s="59" t="str">
        <f t="shared" ref="G14" si="1">IF($D14&gt;=1,$N14*$D14, " ")</f>
        <v xml:space="preserve"> </v>
      </c>
      <c r="H14" s="59" t="str">
        <f>IF($D14&gt;=1,$O14*$D14, " ")</f>
        <v xml:space="preserve"> </v>
      </c>
      <c r="I14" s="59" t="str">
        <f>IF($D14&gt;=1,$L14*I$9*$D14, " ")</f>
        <v xml:space="preserve"> </v>
      </c>
      <c r="J14" s="6"/>
      <c r="L14" s="24">
        <v>15.5</v>
      </c>
      <c r="M14" s="28">
        <v>3.88</v>
      </c>
      <c r="N14" s="20">
        <f>L14*N9</f>
        <v>7.75</v>
      </c>
      <c r="O14" s="29">
        <v>11.63</v>
      </c>
      <c r="P14" s="88">
        <f t="shared" si="0"/>
        <v>15.5</v>
      </c>
      <c r="Q14" s="163">
        <f>(M14/M15*F20)+(N14/N15*G20)+(O14/O15*H20)+(P14/P15*I20)</f>
        <v>5.472745749817002</v>
      </c>
    </row>
    <row r="15" spans="1:17" ht="15" customHeight="1" thickBot="1">
      <c r="A15" s="130"/>
      <c r="B15" s="132"/>
      <c r="C15" s="134"/>
      <c r="D15" s="136"/>
      <c r="E15" s="30" t="str">
        <f>IF($D14&gt;=1,L15*$D14," ")</f>
        <v xml:space="preserve"> </v>
      </c>
      <c r="F15" s="30" t="str">
        <f>IF($D14&gt;=1,M15*$D14," ")</f>
        <v xml:space="preserve"> </v>
      </c>
      <c r="G15" s="63" t="str">
        <f>IF($D14&gt;=1,$N15*$D14, " ")</f>
        <v xml:space="preserve"> </v>
      </c>
      <c r="H15" s="63" t="str">
        <f>IF($D14&gt;=1,O15*$D14," ")</f>
        <v xml:space="preserve"> </v>
      </c>
      <c r="I15" s="63" t="str">
        <f>IF($D14&gt;=1,P15*$D14," ")</f>
        <v xml:space="preserve"> </v>
      </c>
      <c r="J15" s="6"/>
      <c r="L15" s="31">
        <v>4.49</v>
      </c>
      <c r="M15" s="25">
        <v>0.66</v>
      </c>
      <c r="N15" s="26">
        <v>1.21</v>
      </c>
      <c r="O15" s="26">
        <v>2.36</v>
      </c>
      <c r="P15" s="87">
        <f t="shared" si="0"/>
        <v>4.49</v>
      </c>
      <c r="Q15" s="164"/>
    </row>
    <row r="16" spans="1:17" ht="15">
      <c r="A16" s="111"/>
      <c r="B16" s="114" t="s">
        <v>8</v>
      </c>
      <c r="C16" s="115"/>
      <c r="D16" s="116"/>
      <c r="E16" s="32">
        <f t="shared" ref="E16:I17" si="2">SUM(E14,E12,E10)</f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6"/>
      <c r="K16" s="33"/>
      <c r="L16" s="34"/>
      <c r="M16" s="35"/>
      <c r="N16" s="35"/>
      <c r="O16" s="35"/>
      <c r="P16" s="35"/>
      <c r="Q16" s="3"/>
    </row>
    <row r="17" spans="1:17" ht="15.75" thickBot="1">
      <c r="A17" s="112"/>
      <c r="B17" s="117" t="s">
        <v>20</v>
      </c>
      <c r="C17" s="118"/>
      <c r="D17" s="119"/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36"/>
      <c r="K17" s="33"/>
      <c r="L17" s="37"/>
      <c r="M17" s="36"/>
      <c r="N17" s="36"/>
      <c r="O17" s="36"/>
      <c r="P17" s="36"/>
      <c r="Q17" s="3"/>
    </row>
    <row r="18" spans="1:17" ht="15">
      <c r="A18" s="112"/>
      <c r="B18" s="120" t="s">
        <v>9</v>
      </c>
      <c r="C18" s="121"/>
      <c r="D18" s="121"/>
      <c r="E18" s="38"/>
      <c r="F18" s="39" t="e">
        <f>F16/F17</f>
        <v>#DIV/0!</v>
      </c>
      <c r="G18" s="40" t="e">
        <f t="shared" ref="G18:I18" si="3">G16/G17</f>
        <v>#DIV/0!</v>
      </c>
      <c r="H18" s="40" t="e">
        <f t="shared" si="3"/>
        <v>#DIV/0!</v>
      </c>
      <c r="I18" s="41" t="e">
        <f t="shared" si="3"/>
        <v>#DIV/0!</v>
      </c>
      <c r="J18" s="42" t="s">
        <v>10</v>
      </c>
      <c r="L18" s="3"/>
      <c r="M18" s="3"/>
      <c r="N18" s="3"/>
      <c r="O18" s="3"/>
      <c r="P18" s="3"/>
      <c r="Q18" s="3"/>
    </row>
    <row r="19" spans="1:17" ht="15">
      <c r="A19" s="112"/>
      <c r="B19" s="122" t="s">
        <v>11</v>
      </c>
      <c r="C19" s="123"/>
      <c r="D19" s="123"/>
      <c r="E19" s="124"/>
      <c r="F19" s="43">
        <v>0.25</v>
      </c>
      <c r="G19" s="44">
        <v>0.25</v>
      </c>
      <c r="H19" s="44">
        <v>0.25</v>
      </c>
      <c r="I19" s="45">
        <v>0.25</v>
      </c>
      <c r="J19" s="46" t="e">
        <f>($F$18*F19)+($G$18*G19)+($H$18*H19)+($I$18*I19)</f>
        <v>#DIV/0!</v>
      </c>
    </row>
    <row r="20" spans="1:17" ht="15">
      <c r="A20" s="112"/>
      <c r="B20" s="122" t="s">
        <v>12</v>
      </c>
      <c r="C20" s="123"/>
      <c r="D20" s="123"/>
      <c r="E20" s="124"/>
      <c r="F20" s="43">
        <v>0.2</v>
      </c>
      <c r="G20" s="44">
        <v>0.36</v>
      </c>
      <c r="H20" s="44">
        <v>0.32</v>
      </c>
      <c r="I20" s="45">
        <v>0.12</v>
      </c>
      <c r="J20" s="46" t="e">
        <f>($F$18*F20)+($G$18*G20)+($H$18*H20)+($I$18*I20)</f>
        <v>#DIV/0!</v>
      </c>
    </row>
    <row r="21" spans="1:17" ht="15.75" thickBot="1">
      <c r="A21" s="113"/>
      <c r="B21" s="125" t="s">
        <v>13</v>
      </c>
      <c r="C21" s="126"/>
      <c r="D21" s="126"/>
      <c r="E21" s="127"/>
      <c r="F21" s="47">
        <v>0</v>
      </c>
      <c r="G21" s="48">
        <v>0</v>
      </c>
      <c r="H21" s="48">
        <v>0</v>
      </c>
      <c r="I21" s="49">
        <v>0</v>
      </c>
      <c r="J21" s="50" t="e">
        <f>($F$18*F21)+($G$18*G21)+($H$18*H21)+($I$18*I21)</f>
        <v>#DIV/0!</v>
      </c>
    </row>
  </sheetData>
  <sheetProtection password="F008" sheet="1" objects="1" scenarios="1"/>
  <protectedRanges>
    <protectedRange sqref="D10:D15" name="Range1"/>
    <protectedRange sqref="F21:I21" name="User defined_2"/>
  </protectedRanges>
  <mergeCells count="37">
    <mergeCell ref="Q10:Q11"/>
    <mergeCell ref="Q7:Q8"/>
    <mergeCell ref="Q12:Q13"/>
    <mergeCell ref="Q14:Q15"/>
    <mergeCell ref="P7:P8"/>
    <mergeCell ref="A2:E2"/>
    <mergeCell ref="A3:E3"/>
    <mergeCell ref="F6:I6"/>
    <mergeCell ref="M6:P6"/>
    <mergeCell ref="A7:A8"/>
    <mergeCell ref="B7:B8"/>
    <mergeCell ref="C7:C8"/>
    <mergeCell ref="D7:D8"/>
    <mergeCell ref="F7:F8"/>
    <mergeCell ref="G7:G8"/>
    <mergeCell ref="H7:H8"/>
    <mergeCell ref="I7:I8"/>
    <mergeCell ref="M7:M8"/>
    <mergeCell ref="N7:N8"/>
    <mergeCell ref="O7:O8"/>
    <mergeCell ref="A10:A15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A16:A21"/>
    <mergeCell ref="B16:D16"/>
    <mergeCell ref="B17:D17"/>
    <mergeCell ref="B18:D18"/>
    <mergeCell ref="B19:E19"/>
    <mergeCell ref="B20:E20"/>
    <mergeCell ref="B21:E21"/>
  </mergeCells>
  <phoneticPr fontId="4"/>
  <dataValidations count="1">
    <dataValidation type="decimal" operator="greaterThan" allowBlank="1" showInputMessage="1" showErrorMessage="1" sqref="D10:D15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1"/>
  <sheetViews>
    <sheetView showGridLines="0" tabSelected="1" zoomScale="90" zoomScaleNormal="90" workbookViewId="0">
      <selection activeCell="A5" sqref="A5"/>
    </sheetView>
  </sheetViews>
  <sheetFormatPr defaultRowHeight="14.25"/>
  <cols>
    <col min="1" max="1" width="14.7109375" style="2" customWidth="1"/>
    <col min="2" max="2" width="20" style="2" customWidth="1"/>
    <col min="3" max="3" width="26" style="2" customWidth="1"/>
    <col min="4" max="4" width="9.140625" style="2"/>
    <col min="5" max="5" width="13.42578125" style="2" bestFit="1" customWidth="1"/>
    <col min="6" max="6" width="12.85546875" style="2" bestFit="1" customWidth="1"/>
    <col min="7" max="8" width="11.7109375" style="2" bestFit="1" customWidth="1"/>
    <col min="9" max="9" width="13.7109375" style="2" bestFit="1" customWidth="1"/>
    <col min="10" max="10" width="11.140625" style="2" bestFit="1" customWidth="1"/>
    <col min="11" max="11" width="14.5703125" style="2" hidden="1" customWidth="1"/>
    <col min="12" max="14" width="11.42578125" style="2" hidden="1" customWidth="1"/>
    <col min="15" max="15" width="12.42578125" style="2" hidden="1" customWidth="1"/>
    <col min="16" max="16" width="9.140625" style="2" hidden="1" customWidth="1"/>
    <col min="17" max="16384" width="9.140625" style="2"/>
  </cols>
  <sheetData>
    <row r="2" spans="1:16" ht="35.25">
      <c r="A2" s="142" t="s">
        <v>29</v>
      </c>
      <c r="B2" s="142"/>
      <c r="C2" s="142"/>
      <c r="D2" s="142"/>
      <c r="E2" s="142"/>
      <c r="F2" s="3"/>
      <c r="G2" s="3"/>
    </row>
    <row r="3" spans="1:16" ht="35.25">
      <c r="A3" s="142" t="s">
        <v>26</v>
      </c>
      <c r="B3" s="142"/>
      <c r="C3" s="142"/>
      <c r="D3" s="142"/>
      <c r="E3" s="142"/>
      <c r="F3" s="3"/>
      <c r="G3" s="3"/>
    </row>
    <row r="5" spans="1:16" ht="30.75" thickBot="1">
      <c r="A5" s="2" t="s">
        <v>49</v>
      </c>
      <c r="B5" s="4"/>
    </row>
    <row r="6" spans="1:16" ht="15.75" thickBot="1">
      <c r="A6" s="2" t="s">
        <v>46</v>
      </c>
      <c r="F6" s="173" t="s">
        <v>22</v>
      </c>
      <c r="G6" s="174"/>
      <c r="H6" s="174"/>
      <c r="I6" s="175"/>
      <c r="K6" s="51"/>
      <c r="L6" s="173" t="s">
        <v>22</v>
      </c>
      <c r="M6" s="174"/>
      <c r="N6" s="174"/>
      <c r="O6" s="174"/>
      <c r="P6" s="175"/>
    </row>
    <row r="7" spans="1:16" ht="15" customHeight="1" thickBot="1">
      <c r="A7" s="149"/>
      <c r="B7" s="185" t="s">
        <v>0</v>
      </c>
      <c r="C7" s="109" t="s">
        <v>1</v>
      </c>
      <c r="D7" s="109" t="s">
        <v>2</v>
      </c>
      <c r="E7" s="84" t="s">
        <v>23</v>
      </c>
      <c r="F7" s="180" t="s">
        <v>18</v>
      </c>
      <c r="G7" s="176" t="s">
        <v>17</v>
      </c>
      <c r="H7" s="176" t="s">
        <v>16</v>
      </c>
      <c r="I7" s="178" t="s">
        <v>15</v>
      </c>
      <c r="K7" s="81" t="s">
        <v>27</v>
      </c>
      <c r="L7" s="180" t="s">
        <v>18</v>
      </c>
      <c r="M7" s="176" t="s">
        <v>17</v>
      </c>
      <c r="N7" s="176" t="s">
        <v>16</v>
      </c>
      <c r="O7" s="178" t="s">
        <v>15</v>
      </c>
      <c r="P7" s="178" t="s">
        <v>10</v>
      </c>
    </row>
    <row r="8" spans="1:16" ht="15.75" thickBot="1">
      <c r="A8" s="150"/>
      <c r="B8" s="186"/>
      <c r="C8" s="110"/>
      <c r="D8" s="110"/>
      <c r="E8" s="85" t="s">
        <v>7</v>
      </c>
      <c r="F8" s="181"/>
      <c r="G8" s="177"/>
      <c r="H8" s="177"/>
      <c r="I8" s="179"/>
      <c r="K8" s="80" t="s">
        <v>7</v>
      </c>
      <c r="L8" s="181"/>
      <c r="M8" s="177"/>
      <c r="N8" s="177"/>
      <c r="O8" s="179"/>
      <c r="P8" s="179"/>
    </row>
    <row r="9" spans="1:16" ht="15.75" hidden="1" customHeight="1" thickBot="1">
      <c r="A9" s="52"/>
      <c r="B9" s="53"/>
      <c r="C9" s="54"/>
      <c r="D9" s="54"/>
      <c r="E9" s="55"/>
      <c r="F9" s="56">
        <v>0.25</v>
      </c>
      <c r="G9" s="56">
        <v>0.5</v>
      </c>
      <c r="H9" s="56">
        <v>0.75</v>
      </c>
      <c r="I9" s="57">
        <v>1</v>
      </c>
      <c r="K9" s="58"/>
      <c r="L9" s="56">
        <v>0.25</v>
      </c>
      <c r="M9" s="56">
        <v>0.5</v>
      </c>
      <c r="N9" s="56">
        <v>0.75</v>
      </c>
      <c r="O9" s="57">
        <v>1</v>
      </c>
      <c r="P9" s="89"/>
    </row>
    <row r="10" spans="1:16" ht="15" customHeight="1">
      <c r="A10" s="129" t="s">
        <v>43</v>
      </c>
      <c r="B10" s="167" t="s">
        <v>30</v>
      </c>
      <c r="C10" s="96" t="s">
        <v>33</v>
      </c>
      <c r="D10" s="171"/>
      <c r="E10" s="27" t="str">
        <f>IF($D10&gt;=1,K10*$D10, " ")</f>
        <v xml:space="preserve"> </v>
      </c>
      <c r="F10" s="59" t="str">
        <f>IF($D10&gt;=1,L10*$D10, " ")</f>
        <v xml:space="preserve"> </v>
      </c>
      <c r="G10" s="59" t="str">
        <f>IF($D10&gt;=1,M10*$D10, " ")</f>
        <v xml:space="preserve"> </v>
      </c>
      <c r="H10" s="59" t="str">
        <f>IF($D10&gt;=1,N10*$D10, " ")</f>
        <v xml:space="preserve"> </v>
      </c>
      <c r="I10" s="59" t="str">
        <f>IF($D10&gt;=1,O10*$D10, " ")</f>
        <v xml:space="preserve"> </v>
      </c>
      <c r="K10" s="60">
        <v>13.6</v>
      </c>
      <c r="L10" s="61">
        <v>3.4</v>
      </c>
      <c r="M10" s="61">
        <v>6.8</v>
      </c>
      <c r="N10" s="61">
        <v>10.199999999999999</v>
      </c>
      <c r="O10" s="62">
        <v>13.6</v>
      </c>
      <c r="P10" s="187">
        <f>(L10/L11*F20)+(M10/M11*G20)+(N10/N11*H20)+(O10/O11*I20)</f>
        <v>4.6466609778558015</v>
      </c>
    </row>
    <row r="11" spans="1:16" ht="15" customHeight="1" thickBot="1">
      <c r="A11" s="129"/>
      <c r="B11" s="168"/>
      <c r="C11" s="97"/>
      <c r="D11" s="172"/>
      <c r="E11" s="30" t="str">
        <f>IF($D10&gt;=1,K11*$D10, " ")</f>
        <v xml:space="preserve"> </v>
      </c>
      <c r="F11" s="63" t="str">
        <f>IF($D10&gt;=1,L11*$D10, " ")</f>
        <v xml:space="preserve"> </v>
      </c>
      <c r="G11" s="63" t="str">
        <f t="shared" ref="G11:I11" si="0">IF($D10&gt;=1,M11*$D10, " ")</f>
        <v xml:space="preserve"> </v>
      </c>
      <c r="H11" s="63" t="str">
        <f t="shared" si="0"/>
        <v xml:space="preserve"> </v>
      </c>
      <c r="I11" s="63" t="str">
        <f t="shared" si="0"/>
        <v xml:space="preserve"> </v>
      </c>
      <c r="K11" s="64">
        <v>3.17</v>
      </c>
      <c r="L11" s="65">
        <v>0.91</v>
      </c>
      <c r="M11" s="66">
        <v>1.18</v>
      </c>
      <c r="N11" s="66">
        <v>2.2799999999999998</v>
      </c>
      <c r="O11" s="67">
        <v>4.1500000000000004</v>
      </c>
      <c r="P11" s="188"/>
    </row>
    <row r="12" spans="1:16" ht="15" customHeight="1">
      <c r="A12" s="129"/>
      <c r="B12" s="167" t="s">
        <v>31</v>
      </c>
      <c r="C12" s="105" t="s">
        <v>34</v>
      </c>
      <c r="D12" s="169"/>
      <c r="E12" s="17" t="str">
        <f>IF($D12&gt;=1,K12*$D12, " ")</f>
        <v xml:space="preserve"> </v>
      </c>
      <c r="F12" s="68" t="str">
        <f>IF($D12&gt;=1,L12*$D12, " ")</f>
        <v xml:space="preserve"> </v>
      </c>
      <c r="G12" s="68" t="str">
        <f>IF($D12&gt;=1,M12*$D12, " ")</f>
        <v xml:space="preserve"> </v>
      </c>
      <c r="H12" s="68" t="str">
        <f>IF($D12&gt;=1,N12*$D12, " ")</f>
        <v xml:space="preserve"> </v>
      </c>
      <c r="I12" s="68" t="str">
        <f>IF($D12&gt;=1,O12*$D12, " ")</f>
        <v xml:space="preserve"> </v>
      </c>
      <c r="K12" s="60">
        <v>16</v>
      </c>
      <c r="L12" s="69">
        <v>4</v>
      </c>
      <c r="M12" s="61">
        <v>8</v>
      </c>
      <c r="N12" s="70">
        <v>12</v>
      </c>
      <c r="O12" s="71">
        <v>15.5</v>
      </c>
      <c r="P12" s="187">
        <f>(L12/L13*F20)+(M12/M13*G20)+(N12/N13*H20)+(O12/O13*I20)</f>
        <v>4.8350623502570764</v>
      </c>
    </row>
    <row r="13" spans="1:16" ht="15" customHeight="1" thickBot="1">
      <c r="A13" s="129"/>
      <c r="B13" s="168"/>
      <c r="C13" s="106"/>
      <c r="D13" s="170"/>
      <c r="E13" s="22" t="str">
        <f>IF($D12&gt;=1,K13*$D12, " ")</f>
        <v xml:space="preserve"> </v>
      </c>
      <c r="F13" s="72" t="str">
        <f>IF($D12&gt;=1,L13*$D12, " ")</f>
        <v xml:space="preserve"> </v>
      </c>
      <c r="G13" s="72" t="str">
        <f t="shared" ref="G13" si="1">IF($D12&gt;=1,M13*$D12, " ")</f>
        <v xml:space="preserve"> </v>
      </c>
      <c r="H13" s="72" t="str">
        <f t="shared" ref="H13" si="2">IF($D12&gt;=1,N13*$D12, " ")</f>
        <v xml:space="preserve"> </v>
      </c>
      <c r="I13" s="72" t="str">
        <f t="shared" ref="I13" si="3">IF($D12&gt;=1,O13*$D12, " ")</f>
        <v xml:space="preserve"> </v>
      </c>
      <c r="K13" s="64">
        <v>3.81</v>
      </c>
      <c r="L13" s="73">
        <v>0.87</v>
      </c>
      <c r="M13" s="66">
        <v>1.39</v>
      </c>
      <c r="N13" s="66">
        <v>2.71</v>
      </c>
      <c r="O13" s="67">
        <v>4.3600000000000003</v>
      </c>
      <c r="P13" s="188"/>
    </row>
    <row r="14" spans="1:16" ht="15" customHeight="1">
      <c r="A14" s="129"/>
      <c r="B14" s="167" t="s">
        <v>32</v>
      </c>
      <c r="C14" s="96" t="s">
        <v>35</v>
      </c>
      <c r="D14" s="171"/>
      <c r="E14" s="27" t="str">
        <f>IF($D14&gt;=1,K14*$D14, " ")</f>
        <v xml:space="preserve"> </v>
      </c>
      <c r="F14" s="59" t="str">
        <f>IF($D14&gt;=1,L14*$D14, " ")</f>
        <v xml:space="preserve"> </v>
      </c>
      <c r="G14" s="59" t="str">
        <f>IF($D14&gt;=1,M14*$D14, " ")</f>
        <v xml:space="preserve"> </v>
      </c>
      <c r="H14" s="59" t="str">
        <f>IF($D14&gt;=1,N14*$D14, " ")</f>
        <v xml:space="preserve"> </v>
      </c>
      <c r="I14" s="59" t="str">
        <f>IF($D14&gt;=1,O14*$D14, " ")</f>
        <v xml:space="preserve"> </v>
      </c>
      <c r="K14" s="60">
        <v>18</v>
      </c>
      <c r="L14" s="69">
        <v>4.5</v>
      </c>
      <c r="M14" s="61">
        <v>9</v>
      </c>
      <c r="N14" s="70">
        <v>13.2</v>
      </c>
      <c r="O14" s="71">
        <v>16</v>
      </c>
      <c r="P14" s="187">
        <f>(L14/L15*F20)+(M14/M15*G20)+(N14/N15*H20)+(O14/O15*I20)</f>
        <v>4.8936722894939457</v>
      </c>
    </row>
    <row r="15" spans="1:16" ht="15" customHeight="1" thickBot="1">
      <c r="A15" s="130"/>
      <c r="B15" s="168"/>
      <c r="C15" s="97"/>
      <c r="D15" s="172"/>
      <c r="E15" s="30" t="str">
        <f>IF($D14&gt;=1,K15*$D14, " ")</f>
        <v xml:space="preserve"> </v>
      </c>
      <c r="F15" s="63" t="str">
        <f>IF($D14&gt;=1,L15*$D14, " ")</f>
        <v xml:space="preserve"> </v>
      </c>
      <c r="G15" s="63" t="str">
        <f t="shared" ref="G15" si="4">IF($D14&gt;=1,M15*$D14, " ")</f>
        <v xml:space="preserve"> </v>
      </c>
      <c r="H15" s="63" t="str">
        <f t="shared" ref="H15" si="5">IF($D14&gt;=1,N15*$D14, " ")</f>
        <v xml:space="preserve"> </v>
      </c>
      <c r="I15" s="63" t="str">
        <f t="shared" ref="I15" si="6">IF($D14&gt;=1,O15*$D14, " ")</f>
        <v xml:space="preserve"> </v>
      </c>
      <c r="K15" s="74">
        <v>4.5599999999999996</v>
      </c>
      <c r="L15" s="75">
        <v>0.9</v>
      </c>
      <c r="M15" s="76">
        <v>1.57</v>
      </c>
      <c r="N15" s="76">
        <v>3</v>
      </c>
      <c r="O15" s="77">
        <v>4.55</v>
      </c>
      <c r="P15" s="188"/>
    </row>
    <row r="16" spans="1:16" ht="15">
      <c r="A16" s="111"/>
      <c r="B16" s="182" t="s">
        <v>8</v>
      </c>
      <c r="C16" s="183"/>
      <c r="D16" s="183"/>
      <c r="E16" s="78">
        <f t="shared" ref="E16:I17" si="7">SUM(E14,E12,E10)</f>
        <v>0</v>
      </c>
      <c r="F16" s="79">
        <f t="shared" si="7"/>
        <v>0</v>
      </c>
      <c r="G16" s="79">
        <f t="shared" si="7"/>
        <v>0</v>
      </c>
      <c r="H16" s="79">
        <f t="shared" si="7"/>
        <v>0</v>
      </c>
      <c r="I16" s="79">
        <f t="shared" si="7"/>
        <v>0</v>
      </c>
      <c r="J16" s="33"/>
    </row>
    <row r="17" spans="1:10" ht="15.75" thickBot="1">
      <c r="A17" s="112"/>
      <c r="B17" s="117" t="s">
        <v>20</v>
      </c>
      <c r="C17" s="118"/>
      <c r="D17" s="118"/>
      <c r="E17" s="31">
        <f t="shared" si="7"/>
        <v>0</v>
      </c>
      <c r="F17" s="23">
        <f t="shared" si="7"/>
        <v>0</v>
      </c>
      <c r="G17" s="23">
        <f t="shared" si="7"/>
        <v>0</v>
      </c>
      <c r="H17" s="23">
        <f t="shared" si="7"/>
        <v>0</v>
      </c>
      <c r="I17" s="23">
        <f t="shared" si="7"/>
        <v>0</v>
      </c>
      <c r="J17" s="33"/>
    </row>
    <row r="18" spans="1:10" ht="15">
      <c r="A18" s="112"/>
      <c r="B18" s="120" t="s">
        <v>19</v>
      </c>
      <c r="C18" s="121"/>
      <c r="D18" s="121"/>
      <c r="E18" s="184"/>
      <c r="F18" s="39" t="e">
        <f>F16/F17</f>
        <v>#DIV/0!</v>
      </c>
      <c r="G18" s="40" t="e">
        <f t="shared" ref="G18:I18" si="8">G16/G17</f>
        <v>#DIV/0!</v>
      </c>
      <c r="H18" s="40" t="e">
        <f t="shared" si="8"/>
        <v>#DIV/0!</v>
      </c>
      <c r="I18" s="41" t="e">
        <f t="shared" si="8"/>
        <v>#DIV/0!</v>
      </c>
      <c r="J18" s="42" t="s">
        <v>14</v>
      </c>
    </row>
    <row r="19" spans="1:10" ht="15">
      <c r="A19" s="112"/>
      <c r="B19" s="122" t="s">
        <v>11</v>
      </c>
      <c r="C19" s="123"/>
      <c r="D19" s="123"/>
      <c r="E19" s="124"/>
      <c r="F19" s="43">
        <v>0.25</v>
      </c>
      <c r="G19" s="44">
        <v>0.25</v>
      </c>
      <c r="H19" s="44">
        <v>0.25</v>
      </c>
      <c r="I19" s="45">
        <v>0.25</v>
      </c>
      <c r="J19" s="46" t="e">
        <f>($F$18*F19)+($G$18*G19)+($H$18*H19)+($I$18*I19)</f>
        <v>#DIV/0!</v>
      </c>
    </row>
    <row r="20" spans="1:10" ht="15">
      <c r="A20" s="112"/>
      <c r="B20" s="122" t="s">
        <v>12</v>
      </c>
      <c r="C20" s="123"/>
      <c r="D20" s="123"/>
      <c r="E20" s="124"/>
      <c r="F20" s="43">
        <v>0.2</v>
      </c>
      <c r="G20" s="44">
        <v>0.36</v>
      </c>
      <c r="H20" s="44">
        <v>0.32</v>
      </c>
      <c r="I20" s="45">
        <v>0.12</v>
      </c>
      <c r="J20" s="46" t="e">
        <f>($F$18*F20)+($G$18*G20)+($H$18*H20)+($I$18*I20)</f>
        <v>#DIV/0!</v>
      </c>
    </row>
    <row r="21" spans="1:10" ht="15.75" thickBot="1">
      <c r="A21" s="113"/>
      <c r="B21" s="125" t="s">
        <v>13</v>
      </c>
      <c r="C21" s="126"/>
      <c r="D21" s="126"/>
      <c r="E21" s="127"/>
      <c r="F21" s="47">
        <v>0</v>
      </c>
      <c r="G21" s="48">
        <v>0</v>
      </c>
      <c r="H21" s="48">
        <v>0</v>
      </c>
      <c r="I21" s="49">
        <v>0</v>
      </c>
      <c r="J21" s="50" t="e">
        <f>($F$18*F21)+($G$18*G21)+($H$18*H21)+($I$18*I21)</f>
        <v>#DIV/0!</v>
      </c>
    </row>
  </sheetData>
  <sheetProtection password="F008" sheet="1" objects="1" scenarios="1"/>
  <protectedRanges>
    <protectedRange sqref="D10:D15" name="Range1_1"/>
    <protectedRange sqref="F21:I21" name="User defined_2_1"/>
  </protectedRanges>
  <mergeCells count="37">
    <mergeCell ref="P7:P8"/>
    <mergeCell ref="P10:P11"/>
    <mergeCell ref="P12:P13"/>
    <mergeCell ref="P14:P15"/>
    <mergeCell ref="L6:P6"/>
    <mergeCell ref="L7:L8"/>
    <mergeCell ref="M7:M8"/>
    <mergeCell ref="N7:N8"/>
    <mergeCell ref="O7:O8"/>
    <mergeCell ref="A2:E2"/>
    <mergeCell ref="A3:E3"/>
    <mergeCell ref="A7:A8"/>
    <mergeCell ref="A16:A21"/>
    <mergeCell ref="B17:D17"/>
    <mergeCell ref="B21:E21"/>
    <mergeCell ref="B16:D16"/>
    <mergeCell ref="B18:E18"/>
    <mergeCell ref="B19:E19"/>
    <mergeCell ref="B20:E20"/>
    <mergeCell ref="C7:C8"/>
    <mergeCell ref="D7:D8"/>
    <mergeCell ref="B7:B8"/>
    <mergeCell ref="A10:A15"/>
    <mergeCell ref="D14:D15"/>
    <mergeCell ref="C14:C15"/>
    <mergeCell ref="F6:I6"/>
    <mergeCell ref="G7:G8"/>
    <mergeCell ref="H7:H8"/>
    <mergeCell ref="I7:I8"/>
    <mergeCell ref="F7:F8"/>
    <mergeCell ref="B14:B15"/>
    <mergeCell ref="D12:D13"/>
    <mergeCell ref="C12:C13"/>
    <mergeCell ref="B12:B13"/>
    <mergeCell ref="D10:D11"/>
    <mergeCell ref="C10:C11"/>
    <mergeCell ref="B10:B11"/>
  </mergeCells>
  <phoneticPr fontId="4"/>
  <dataValidations count="1">
    <dataValidation type="decimal" operator="greaterThan" allowBlank="1" showInputMessage="1" showErrorMessage="1" sqref="D10:D15">
      <formula1>0</formula1>
    </dataValidation>
  </dataValidations>
  <pageMargins left="0.7" right="0.7" top="0.75" bottom="0.75" header="0.3" footer="0.3"/>
  <pageSetup paperSize="9" scale="65" orientation="portrait" r:id="rId1"/>
  <rowBreaks count="1" manualBreakCount="1">
    <brk id="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Sheet</vt:lpstr>
      <vt:lpstr>J-II SEER </vt:lpstr>
      <vt:lpstr>J-II SCOP </vt:lpstr>
      <vt:lpstr>'J-II SCOP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Nielsen</dc:creator>
  <cp:lastModifiedBy>Colin Goode</cp:lastModifiedBy>
  <cp:lastPrinted>2013-05-10T10:48:18Z</cp:lastPrinted>
  <dcterms:created xsi:type="dcterms:W3CDTF">2013-03-26T15:11:27Z</dcterms:created>
  <dcterms:modified xsi:type="dcterms:W3CDTF">2015-07-06T09:06:56Z</dcterms:modified>
</cp:coreProperties>
</file>